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autoCompressPictures="0"/>
  <bookViews>
    <workbookView xWindow="11400" yWindow="460" windowWidth="19920" windowHeight="14020" tabRatio="985"/>
  </bookViews>
  <sheets>
    <sheet name="Sheet2" sheetId="2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" i="2" l="1"/>
  <c r="A29" i="2"/>
  <c r="A30" i="2"/>
  <c r="A31" i="2"/>
  <c r="A32" i="2"/>
  <c r="A33" i="2"/>
  <c r="A34" i="2"/>
  <c r="H34" i="2"/>
  <c r="G34" i="2"/>
  <c r="H33" i="2"/>
  <c r="G33" i="2"/>
  <c r="I33" i="2"/>
  <c r="A27" i="2"/>
  <c r="A26" i="2"/>
  <c r="A25" i="2"/>
  <c r="A24" i="2"/>
  <c r="A23" i="2"/>
  <c r="G23" i="2"/>
  <c r="G24" i="2"/>
  <c r="G25" i="2"/>
  <c r="G26" i="2"/>
  <c r="G27" i="2"/>
  <c r="G28" i="2"/>
  <c r="G29" i="2"/>
  <c r="G30" i="2"/>
  <c r="G31" i="2"/>
  <c r="G32" i="2"/>
  <c r="F33" i="2"/>
  <c r="H32" i="2"/>
  <c r="I32" i="2"/>
  <c r="H31" i="2"/>
  <c r="I31" i="2"/>
  <c r="H30" i="2"/>
  <c r="I30" i="2"/>
  <c r="H29" i="2"/>
  <c r="I29" i="2"/>
  <c r="H28" i="2"/>
  <c r="I28" i="2"/>
  <c r="H27" i="2"/>
  <c r="I27" i="2"/>
  <c r="H26" i="2"/>
  <c r="I26" i="2"/>
  <c r="H25" i="2"/>
  <c r="I25" i="2"/>
  <c r="H24" i="2"/>
  <c r="I24" i="2"/>
  <c r="H23" i="2"/>
  <c r="I23" i="2"/>
  <c r="A4" i="2"/>
  <c r="G4" i="2"/>
  <c r="G7" i="2"/>
  <c r="G8" i="2"/>
  <c r="G9" i="2"/>
  <c r="G10" i="2"/>
  <c r="G11" i="2"/>
  <c r="G12" i="2"/>
  <c r="G13" i="2"/>
  <c r="G14" i="2"/>
  <c r="G15" i="2"/>
  <c r="G16" i="2"/>
  <c r="G17" i="2"/>
  <c r="G18" i="2"/>
  <c r="A6" i="2"/>
  <c r="B6" i="2"/>
  <c r="B7" i="2"/>
  <c r="C7" i="2"/>
  <c r="D7" i="2"/>
  <c r="E7" i="2"/>
  <c r="B8" i="2"/>
  <c r="C8" i="2"/>
  <c r="D8" i="2"/>
  <c r="E8" i="2"/>
  <c r="B9" i="2"/>
  <c r="D9" i="2"/>
  <c r="C9" i="2"/>
  <c r="B10" i="2"/>
  <c r="C10" i="2"/>
  <c r="D10" i="2"/>
  <c r="E10" i="2"/>
  <c r="B11" i="2"/>
  <c r="C11" i="2"/>
  <c r="D11" i="2"/>
  <c r="E11" i="2"/>
  <c r="B12" i="2"/>
  <c r="C12" i="2"/>
  <c r="D12" i="2"/>
  <c r="E12" i="2"/>
  <c r="B13" i="2"/>
  <c r="C13" i="2"/>
  <c r="D13" i="2"/>
  <c r="E13" i="2"/>
  <c r="B14" i="2"/>
  <c r="C14" i="2"/>
  <c r="D14" i="2"/>
  <c r="E14" i="2"/>
  <c r="B15" i="2"/>
  <c r="C15" i="2"/>
  <c r="D15" i="2"/>
  <c r="E15" i="2"/>
  <c r="B16" i="2"/>
  <c r="C16" i="2"/>
  <c r="D16" i="2"/>
  <c r="E16" i="2"/>
  <c r="B17" i="2"/>
  <c r="C17" i="2"/>
  <c r="D17" i="2"/>
  <c r="E17" i="2"/>
  <c r="E18" i="2"/>
</calcChain>
</file>

<file path=xl/sharedStrings.xml><?xml version="1.0" encoding="utf-8"?>
<sst xmlns="http://schemas.openxmlformats.org/spreadsheetml/2006/main" count="24" uniqueCount="22">
  <si>
    <t>Spreadsheet demonstrating Binomial, Poisson, and Gaussian statistics</t>
  </si>
  <si>
    <t>Try changing the fields in yellow, for a start.</t>
  </si>
  <si>
    <t>Poisson pn</t>
  </si>
  <si>
    <t>p = pobability for success on one roll</t>
  </si>
  <si>
    <t>from pn left</t>
  </si>
  <si>
    <t>n = n rolls</t>
  </si>
  <si>
    <t>what we know from rolling dice</t>
  </si>
  <si>
    <t>Result</t>
  </si>
  <si>
    <t>Compare</t>
  </si>
  <si>
    <t>p^k * (1-p)^(n-k)</t>
  </si>
  <si>
    <t>combinatorics</t>
  </si>
  <si>
    <t>Binomial</t>
  </si>
  <si>
    <t>Poisson</t>
  </si>
  <si>
    <t>Do they sum to 1.0?</t>
  </si>
  <si>
    <t>What about if the expected mean is very high?</t>
  </si>
  <si>
    <t>N = Expected mean outcomes (was pn for binomial)</t>
  </si>
  <si>
    <t>Gaussian</t>
  </si>
  <si>
    <t>fraction different</t>
  </si>
  <si>
    <t>Binomial doesn't make sense yet here.</t>
  </si>
  <si>
    <t>So don't try.  Yet.</t>
  </si>
  <si>
    <t>Gaussian is a good approximation</t>
  </si>
  <si>
    <t>Is the one-sigma width about Sqrt(N)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</si>
</sst>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6" formatCode="0.000000"/>
    <numFmt numFmtId="167" formatCode="0.000000000"/>
    <numFmt numFmtId="168" formatCode="mm/dd/yy"/>
    <numFmt numFmtId="169" formatCode="#,##0.0000000"/>
    <numFmt numFmtId="170" formatCode="0.0000000"/>
    <numFmt numFmtId="171" formatCode="0.0000"/>
  </numFmts>
  <fonts count="4" x14ac:knownFonts="1">
    <font>
      <sz val="10"/>
      <name val="Arial"/>
      <family val="2"/>
    </font>
    <font>
      <sz val="10"/>
      <name val="Arial"/>
      <family val="2"/>
      <charset val="1"/>
    </font>
    <font>
      <sz val="12"/>
      <name val="Arial"/>
      <family val="2"/>
      <charset val="1"/>
    </font>
    <font>
      <b/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</fills>
  <borders count="7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167" fontId="1" fillId="0" borderId="0" xfId="0" applyNumberFormat="1" applyFont="1"/>
    <xf numFmtId="168" fontId="2" fillId="0" borderId="0" xfId="0" applyNumberFormat="1" applyFont="1"/>
    <xf numFmtId="168" fontId="1" fillId="0" borderId="0" xfId="0" applyNumberFormat="1" applyFont="1"/>
    <xf numFmtId="0" fontId="1" fillId="0" borderId="0" xfId="0" applyFont="1" applyAlignment="1">
      <alignment horizontal="center"/>
    </xf>
    <xf numFmtId="169" fontId="1" fillId="2" borderId="0" xfId="0" applyNumberFormat="1" applyFont="1" applyFill="1" applyAlignment="1">
      <alignment horizontal="center"/>
    </xf>
    <xf numFmtId="0" fontId="1" fillId="2" borderId="0" xfId="0" applyFont="1" applyFill="1"/>
    <xf numFmtId="170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/>
    <xf numFmtId="167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9" fontId="1" fillId="0" borderId="0" xfId="0" applyNumberFormat="1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7" fontId="3" fillId="0" borderId="0" xfId="0" applyNumberFormat="1" applyFont="1" applyAlignment="1">
      <alignment horizontal="center"/>
    </xf>
    <xf numFmtId="170" fontId="1" fillId="0" borderId="3" xfId="0" applyNumberFormat="1" applyFont="1" applyBorder="1" applyAlignment="1">
      <alignment horizontal="center"/>
    </xf>
    <xf numFmtId="166" fontId="1" fillId="0" borderId="0" xfId="0" applyNumberFormat="1" applyFont="1" applyAlignment="1">
      <alignment horizontal="center"/>
    </xf>
    <xf numFmtId="170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left"/>
    </xf>
    <xf numFmtId="171" fontId="1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10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5"/>
  <sheetViews>
    <sheetView tabSelected="1" topLeftCell="A2" workbookViewId="0">
      <selection activeCell="E10" sqref="E10"/>
    </sheetView>
  </sheetViews>
  <sheetFormatPr baseColWidth="10" defaultColWidth="8.83203125" defaultRowHeight="12" x14ac:dyDescent="0"/>
  <cols>
    <col min="1" max="4" width="8.83203125" style="1"/>
    <col min="5" max="5" width="9.1640625" style="2" bestFit="1" customWidth="1"/>
    <col min="6" max="1025" width="8.83203125" style="1"/>
  </cols>
  <sheetData>
    <row r="1" spans="1:8" ht="15">
      <c r="A1" s="3" t="s">
        <v>0</v>
      </c>
    </row>
    <row r="2" spans="1:8">
      <c r="A2" s="4" t="s">
        <v>1</v>
      </c>
    </row>
    <row r="3" spans="1:8">
      <c r="A3" s="4"/>
      <c r="G3" s="5" t="s">
        <v>2</v>
      </c>
    </row>
    <row r="4" spans="1:8">
      <c r="A4" s="6">
        <f>1/6</f>
        <v>0.16666666666666666</v>
      </c>
      <c r="B4" s="7" t="s">
        <v>3</v>
      </c>
      <c r="C4" s="7"/>
      <c r="G4" s="8">
        <f>A5*A4</f>
        <v>1.6666666666666665</v>
      </c>
      <c r="H4" s="1" t="s">
        <v>4</v>
      </c>
    </row>
    <row r="5" spans="1:8">
      <c r="A5" s="9">
        <v>10</v>
      </c>
      <c r="B5" s="7" t="s">
        <v>5</v>
      </c>
      <c r="C5" s="10" t="s">
        <v>6</v>
      </c>
      <c r="D5" s="11"/>
      <c r="E5" s="12" t="s">
        <v>7</v>
      </c>
      <c r="G5" s="13" t="s">
        <v>8</v>
      </c>
    </row>
    <row r="6" spans="1:8">
      <c r="A6" s="14">
        <f>A4</f>
        <v>0.16666666666666666</v>
      </c>
      <c r="B6" s="5">
        <f>1-A4</f>
        <v>0.83333333333333337</v>
      </c>
      <c r="C6" s="15" t="s">
        <v>9</v>
      </c>
      <c r="D6" s="16" t="s">
        <v>10</v>
      </c>
      <c r="E6" s="17" t="s">
        <v>11</v>
      </c>
      <c r="F6" s="5"/>
      <c r="G6" s="13" t="s">
        <v>12</v>
      </c>
    </row>
    <row r="7" spans="1:8">
      <c r="A7" s="5">
        <v>0</v>
      </c>
      <c r="B7" s="5">
        <f t="shared" ref="B7:B17" si="0">$A$5-A7</f>
        <v>10</v>
      </c>
      <c r="C7" s="18">
        <f t="shared" ref="C7:C17" si="1">POWER($A$6,A7) * POWER($B$6,B7)</f>
        <v>0.16150558288984584</v>
      </c>
      <c r="D7" s="16">
        <f t="shared" ref="D7:D17" si="2">FACT(10)/(FACT(B7)*FACT(10-B7))</f>
        <v>1</v>
      </c>
      <c r="E7" s="8">
        <f>C7*D7</f>
        <v>0.16150558288984584</v>
      </c>
      <c r="F7" s="5"/>
      <c r="G7" s="19">
        <f t="shared" ref="G7:G17" si="3">EXP(-$G$4)*POWER($G$4,A7)/FACT(A7)</f>
        <v>0.18887560283756186</v>
      </c>
    </row>
    <row r="8" spans="1:8">
      <c r="A8" s="5">
        <v>1</v>
      </c>
      <c r="B8" s="5">
        <f t="shared" si="0"/>
        <v>9</v>
      </c>
      <c r="C8" s="18">
        <f t="shared" si="1"/>
        <v>3.2301116577969163E-2</v>
      </c>
      <c r="D8" s="16">
        <f t="shared" si="2"/>
        <v>10</v>
      </c>
      <c r="E8" s="8">
        <f>C8*D8</f>
        <v>0.32301116577969163</v>
      </c>
      <c r="F8" s="5"/>
      <c r="G8" s="19">
        <f t="shared" si="3"/>
        <v>0.31479267139593642</v>
      </c>
    </row>
    <row r="9" spans="1:8">
      <c r="A9" s="5">
        <v>2</v>
      </c>
      <c r="B9" s="5">
        <f t="shared" si="0"/>
        <v>8</v>
      </c>
      <c r="C9" s="18">
        <f t="shared" si="1"/>
        <v>6.4602233155938325E-3</v>
      </c>
      <c r="D9" s="16">
        <f t="shared" si="2"/>
        <v>45</v>
      </c>
      <c r="E9" s="8">
        <f>C9*D9</f>
        <v>0.29071004920172244</v>
      </c>
      <c r="F9" s="5"/>
      <c r="G9" s="19">
        <f t="shared" si="3"/>
        <v>0.2623272261632803</v>
      </c>
    </row>
    <row r="10" spans="1:8">
      <c r="A10" s="5">
        <v>3</v>
      </c>
      <c r="B10" s="5">
        <f t="shared" si="0"/>
        <v>7</v>
      </c>
      <c r="C10" s="18">
        <f t="shared" si="1"/>
        <v>1.2920446631187663E-3</v>
      </c>
      <c r="D10" s="16">
        <f t="shared" si="2"/>
        <v>120</v>
      </c>
      <c r="E10" s="8">
        <f t="shared" ref="E10:E17" si="4">C10*D10</f>
        <v>0.15504535957425195</v>
      </c>
      <c r="F10" s="5"/>
      <c r="G10" s="19">
        <f t="shared" si="3"/>
        <v>0.14573734786848905</v>
      </c>
    </row>
    <row r="11" spans="1:8">
      <c r="A11" s="5">
        <v>4</v>
      </c>
      <c r="B11" s="5">
        <f t="shared" si="0"/>
        <v>6</v>
      </c>
      <c r="C11" s="18">
        <f t="shared" si="1"/>
        <v>2.5840893262375325E-4</v>
      </c>
      <c r="D11" s="16">
        <f t="shared" si="2"/>
        <v>210</v>
      </c>
      <c r="E11" s="8">
        <f t="shared" si="4"/>
        <v>5.4265875850988181E-2</v>
      </c>
      <c r="F11" s="5"/>
      <c r="G11" s="19">
        <f t="shared" si="3"/>
        <v>6.0723894945203756E-2</v>
      </c>
    </row>
    <row r="12" spans="1:8">
      <c r="A12" s="5">
        <v>5</v>
      </c>
      <c r="B12" s="5">
        <f t="shared" si="0"/>
        <v>5</v>
      </c>
      <c r="C12" s="18">
        <f t="shared" si="1"/>
        <v>5.1681786524750638E-5</v>
      </c>
      <c r="D12" s="16">
        <f t="shared" si="2"/>
        <v>252</v>
      </c>
      <c r="E12" s="8">
        <f t="shared" si="4"/>
        <v>1.302381020423716E-2</v>
      </c>
      <c r="F12" s="5"/>
      <c r="G12" s="19">
        <f t="shared" si="3"/>
        <v>2.0241298315067921E-2</v>
      </c>
    </row>
    <row r="13" spans="1:8">
      <c r="A13" s="5">
        <v>6</v>
      </c>
      <c r="B13" s="5">
        <f t="shared" si="0"/>
        <v>4</v>
      </c>
      <c r="C13" s="18">
        <f t="shared" si="1"/>
        <v>1.0336357304950129E-5</v>
      </c>
      <c r="D13" s="16">
        <f t="shared" si="2"/>
        <v>210</v>
      </c>
      <c r="E13" s="8">
        <f t="shared" si="4"/>
        <v>2.170635034039527E-3</v>
      </c>
      <c r="F13" s="5"/>
      <c r="G13" s="19">
        <f t="shared" si="3"/>
        <v>5.6225828652966435E-3</v>
      </c>
    </row>
    <row r="14" spans="1:8">
      <c r="A14" s="5">
        <v>7</v>
      </c>
      <c r="B14" s="5">
        <f t="shared" si="0"/>
        <v>3</v>
      </c>
      <c r="C14" s="18">
        <f t="shared" si="1"/>
        <v>2.0672714609900256E-6</v>
      </c>
      <c r="D14" s="16">
        <f t="shared" si="2"/>
        <v>120</v>
      </c>
      <c r="E14" s="8">
        <f t="shared" si="4"/>
        <v>2.4807257531880307E-4</v>
      </c>
      <c r="F14" s="5"/>
      <c r="G14" s="19">
        <f t="shared" si="3"/>
        <v>1.3387102060230102E-3</v>
      </c>
    </row>
    <row r="15" spans="1:8">
      <c r="A15" s="5">
        <v>8</v>
      </c>
      <c r="B15" s="5">
        <f t="shared" si="0"/>
        <v>2</v>
      </c>
      <c r="C15" s="18">
        <f t="shared" si="1"/>
        <v>4.1345429219800506E-7</v>
      </c>
      <c r="D15" s="16">
        <f t="shared" si="2"/>
        <v>45</v>
      </c>
      <c r="E15" s="8">
        <f t="shared" si="4"/>
        <v>1.8605443148910229E-5</v>
      </c>
      <c r="F15" s="5"/>
      <c r="G15" s="19">
        <f t="shared" si="3"/>
        <v>2.7889795958812712E-4</v>
      </c>
    </row>
    <row r="16" spans="1:8">
      <c r="A16" s="5">
        <v>9</v>
      </c>
      <c r="B16" s="5">
        <f t="shared" si="0"/>
        <v>1</v>
      </c>
      <c r="C16" s="18">
        <f t="shared" si="1"/>
        <v>8.2690858439600991E-8</v>
      </c>
      <c r="D16" s="16">
        <f t="shared" si="2"/>
        <v>10</v>
      </c>
      <c r="E16" s="8">
        <f t="shared" si="4"/>
        <v>8.2690858439600991E-7</v>
      </c>
      <c r="F16" s="5"/>
      <c r="G16" s="19">
        <f t="shared" si="3"/>
        <v>5.1647770294097607E-5</v>
      </c>
    </row>
    <row r="17" spans="1:9">
      <c r="A17" s="5">
        <v>10</v>
      </c>
      <c r="B17" s="5">
        <f t="shared" si="0"/>
        <v>0</v>
      </c>
      <c r="C17" s="20">
        <f t="shared" si="1"/>
        <v>1.6538171687920198E-8</v>
      </c>
      <c r="D17" s="21">
        <f t="shared" si="2"/>
        <v>1</v>
      </c>
      <c r="E17" s="8">
        <f t="shared" si="4"/>
        <v>1.6538171687920198E-8</v>
      </c>
      <c r="F17" s="5"/>
      <c r="G17" s="19">
        <f t="shared" si="3"/>
        <v>8.6079617156829344E-6</v>
      </c>
    </row>
    <row r="18" spans="1:9">
      <c r="A18" s="22" t="s">
        <v>13</v>
      </c>
      <c r="B18" s="5"/>
      <c r="C18" s="5"/>
      <c r="D18" s="5"/>
      <c r="E18" s="12">
        <f>SUM(E7:E17)</f>
        <v>1.0000000000000004</v>
      </c>
      <c r="F18" s="5"/>
      <c r="G18" s="12">
        <f>SUM(G7:G17)</f>
        <v>0.99999848828845683</v>
      </c>
    </row>
    <row r="20" spans="1:9">
      <c r="A20" s="1" t="s">
        <v>14</v>
      </c>
      <c r="G20" s="13" t="s">
        <v>8</v>
      </c>
      <c r="I20" s="22"/>
    </row>
    <row r="21" spans="1:9">
      <c r="A21" s="7">
        <v>100</v>
      </c>
      <c r="B21" s="7" t="s">
        <v>15</v>
      </c>
      <c r="C21" s="7"/>
      <c r="D21" s="7"/>
      <c r="G21" s="13" t="s">
        <v>12</v>
      </c>
      <c r="H21" s="13" t="s">
        <v>16</v>
      </c>
      <c r="I21" s="22" t="s">
        <v>17</v>
      </c>
    </row>
    <row r="22" spans="1:9">
      <c r="C22" s="1" t="s">
        <v>18</v>
      </c>
      <c r="G22" s="5"/>
      <c r="H22" s="5"/>
      <c r="I22" s="5"/>
    </row>
    <row r="23" spans="1:9">
      <c r="A23" s="1">
        <f>A24-2</f>
        <v>90</v>
      </c>
      <c r="C23" t="s">
        <v>19</v>
      </c>
      <c r="G23" s="23">
        <f t="shared" ref="G23:G34" si="5">EXP(-$A$21)*POWER($A$21,A23)/FACT(A23)</f>
        <v>2.5038944623028629E-2</v>
      </c>
      <c r="H23" s="23">
        <f t="shared" ref="H23:H34" si="6">1/(SQRT($A$21)*SQRT(2*3.1415926))*EXP(-(A23-$A$21)*(A23-$A$21)/(2*($A$21)))</f>
        <v>2.4197072658293114E-2</v>
      </c>
      <c r="I23" s="24">
        <f t="shared" ref="I23:I33" si="7">1-H23/G23</f>
        <v>3.3622501962851659E-2</v>
      </c>
    </row>
    <row r="24" spans="1:9">
      <c r="A24" s="1">
        <f>A25-2</f>
        <v>92</v>
      </c>
      <c r="G24" s="23">
        <f t="shared" si="5"/>
        <v>2.990796061040208E-2</v>
      </c>
      <c r="H24" s="23">
        <f t="shared" si="6"/>
        <v>2.8969155523228533E-2</v>
      </c>
      <c r="I24" s="24">
        <f t="shared" si="7"/>
        <v>3.1389806192503422E-2</v>
      </c>
    </row>
    <row r="25" spans="1:9">
      <c r="A25" s="1">
        <f>A26-2</f>
        <v>94</v>
      </c>
      <c r="G25" s="23">
        <f t="shared" si="5"/>
        <v>3.4211805777170076E-2</v>
      </c>
      <c r="H25" s="23">
        <f t="shared" si="6"/>
        <v>3.332246057338991E-2</v>
      </c>
      <c r="I25" s="24">
        <f t="shared" si="7"/>
        <v>2.5995272204358044E-2</v>
      </c>
    </row>
    <row r="26" spans="1:9">
      <c r="A26" s="1">
        <f>A27-2</f>
        <v>96</v>
      </c>
      <c r="G26" s="23">
        <f t="shared" si="5"/>
        <v>3.7512944931107552E-2</v>
      </c>
      <c r="H26" s="23">
        <f t="shared" si="6"/>
        <v>3.6827014344432897E-2</v>
      </c>
      <c r="I26" s="24">
        <f t="shared" si="7"/>
        <v>1.8285170304127463E-2</v>
      </c>
    </row>
    <row r="27" spans="1:9">
      <c r="A27" s="1">
        <f>A28-2</f>
        <v>98</v>
      </c>
      <c r="G27" s="23">
        <f t="shared" si="5"/>
        <v>3.9462386841055679E-2</v>
      </c>
      <c r="H27" s="23">
        <f t="shared" si="6"/>
        <v>3.910426973106905E-2</v>
      </c>
      <c r="I27" s="24">
        <f t="shared" si="7"/>
        <v>9.0748973555256907E-3</v>
      </c>
    </row>
    <row r="28" spans="1:9">
      <c r="A28" s="1">
        <v>100</v>
      </c>
      <c r="G28" s="23">
        <f t="shared" si="5"/>
        <v>3.9860996809147141E-2</v>
      </c>
      <c r="H28" s="23">
        <f t="shared" si="6"/>
        <v>3.9894228380404351E-2</v>
      </c>
      <c r="I28" s="24">
        <f t="shared" si="7"/>
        <v>-8.3368640820302709E-4</v>
      </c>
    </row>
    <row r="29" spans="1:9">
      <c r="A29" s="1">
        <f t="shared" ref="A29:A34" si="8">A28+2</f>
        <v>102</v>
      </c>
      <c r="G29" s="23">
        <f t="shared" si="5"/>
        <v>3.8692483798434436E-2</v>
      </c>
      <c r="H29" s="23">
        <f t="shared" si="6"/>
        <v>3.910426973106905E-2</v>
      </c>
      <c r="I29" s="24">
        <f t="shared" si="7"/>
        <v>-1.0642530336893774E-2</v>
      </c>
    </row>
    <row r="30" spans="1:9">
      <c r="A30" s="1">
        <f t="shared" si="8"/>
        <v>104</v>
      </c>
      <c r="G30" s="23">
        <f t="shared" si="5"/>
        <v>3.6120690625872309E-2</v>
      </c>
      <c r="H30" s="23">
        <f t="shared" si="6"/>
        <v>3.6827014344432897E-2</v>
      </c>
      <c r="I30" s="24">
        <f t="shared" si="7"/>
        <v>-1.9554546336792988E-2</v>
      </c>
    </row>
    <row r="31" spans="1:9">
      <c r="A31" s="1">
        <f t="shared" si="8"/>
        <v>106</v>
      </c>
      <c r="G31" s="23">
        <f t="shared" si="5"/>
        <v>3.2453450697100011E-2</v>
      </c>
      <c r="H31" s="23">
        <f t="shared" si="6"/>
        <v>3.332246057338991E-2</v>
      </c>
      <c r="I31" s="24">
        <f t="shared" si="7"/>
        <v>-2.677711792193338E-2</v>
      </c>
    </row>
    <row r="32" spans="1:9">
      <c r="A32" s="1">
        <f t="shared" si="8"/>
        <v>108</v>
      </c>
      <c r="G32" s="23">
        <f t="shared" si="5"/>
        <v>2.808363680953619E-2</v>
      </c>
      <c r="H32" s="23">
        <f t="shared" si="6"/>
        <v>2.8969155523228533E-2</v>
      </c>
      <c r="I32" s="24">
        <f t="shared" si="7"/>
        <v>-3.1531482895108986E-2</v>
      </c>
    </row>
    <row r="33" spans="1:9">
      <c r="A33" s="1">
        <f t="shared" si="8"/>
        <v>110</v>
      </c>
      <c r="F33" s="25">
        <f>SUM(G23:G33)*2</f>
        <v>0.72953570197737838</v>
      </c>
      <c r="G33" s="23">
        <f t="shared" si="5"/>
        <v>2.3422549465835035E-2</v>
      </c>
      <c r="H33" s="23">
        <f t="shared" si="6"/>
        <v>2.4197072658293114E-2</v>
      </c>
      <c r="I33" s="24">
        <f t="shared" si="7"/>
        <v>-3.3067416234420888E-2</v>
      </c>
    </row>
    <row r="34" spans="1:9">
      <c r="A34" s="1">
        <f t="shared" si="8"/>
        <v>112</v>
      </c>
      <c r="G34" s="23">
        <f t="shared" si="5"/>
        <v>1.8840532067113103E-2</v>
      </c>
      <c r="H34" s="23">
        <f t="shared" si="6"/>
        <v>1.9418605663944145E-2</v>
      </c>
      <c r="I34" s="22" t="s">
        <v>20</v>
      </c>
    </row>
    <row r="35" spans="1:9">
      <c r="F35" s="1" t="s">
        <v>21</v>
      </c>
    </row>
  </sheetData>
  <pageMargins left="0.78749999999999998" right="0.78749999999999998" top="1.05277777777778" bottom="1.05277777777778" header="0.78749999999999998" footer="0.78749999999999998"/>
  <headerFooter>
    <oddHeader>&amp;C&amp;"Times New Roman,Regular"&amp;12&amp;A</oddHeader>
    <oddFooter>&amp;C&amp;"Times New Roman,Regular"&amp;12Page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4343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Richard Gran</cp:lastModifiedBy>
  <cp:revision>7</cp:revision>
  <dcterms:created xsi:type="dcterms:W3CDTF">2017-01-13T12:26:59Z</dcterms:created>
  <dcterms:modified xsi:type="dcterms:W3CDTF">2017-01-17T20:57:10Z</dcterms:modified>
  <dc:language>en-US</dc:language>
</cp:coreProperties>
</file>